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\Documents\web site\"/>
    </mc:Choice>
  </mc:AlternateContent>
  <xr:revisionPtr revIDLastSave="0" documentId="8_{4ABC4323-6C38-48C8-BB8C-8A8C6B47293B}" xr6:coauthVersionLast="47" xr6:coauthVersionMax="47" xr10:uidLastSave="{00000000-0000-0000-0000-000000000000}"/>
  <bookViews>
    <workbookView xWindow="-108" yWindow="-108" windowWidth="23256" windowHeight="12576" activeTab="1" xr2:uid="{99DDF81F-12E3-4952-B13C-DE7414CC7458}"/>
  </bookViews>
  <sheets>
    <sheet name="Simple example" sheetId="1" r:id="rId1"/>
    <sheet name="Constant time between PO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3" l="1"/>
  <c r="G35" i="3"/>
  <c r="G31" i="3"/>
  <c r="G27" i="3"/>
  <c r="G23" i="3"/>
  <c r="G19" i="3"/>
  <c r="I23" i="3"/>
  <c r="I19" i="3"/>
  <c r="D37" i="3"/>
  <c r="D21" i="3"/>
  <c r="D25" i="3" s="1"/>
  <c r="C20" i="3"/>
  <c r="H19" i="3"/>
  <c r="F19" i="3"/>
  <c r="E19" i="3"/>
  <c r="J19" i="3" s="1"/>
  <c r="J20" i="3" s="1"/>
  <c r="E21" i="3" s="1"/>
  <c r="J21" i="3" s="1"/>
  <c r="D19" i="3"/>
  <c r="D23" i="3" s="1"/>
  <c r="M9" i="3"/>
  <c r="K9" i="3" s="1"/>
  <c r="L9" i="3"/>
  <c r="S9" i="3" s="1"/>
  <c r="J9" i="3"/>
  <c r="S9" i="1"/>
  <c r="R9" i="1"/>
  <c r="Q9" i="1"/>
  <c r="P9" i="1"/>
  <c r="L9" i="1"/>
  <c r="J9" i="1"/>
  <c r="K9" i="1" s="1"/>
  <c r="M9" i="1" s="1"/>
  <c r="H23" i="3" l="1"/>
  <c r="D41" i="3" s="1"/>
  <c r="C22" i="3"/>
  <c r="J22" i="3" s="1"/>
  <c r="E23" i="3" s="1"/>
  <c r="J23" i="3" s="1"/>
  <c r="J24" i="3" s="1"/>
  <c r="E25" i="3" s="1"/>
  <c r="J25" i="3" s="1"/>
  <c r="J26" i="3" s="1"/>
  <c r="E27" i="3" s="1"/>
  <c r="J27" i="3" s="1"/>
  <c r="D27" i="3"/>
  <c r="I20" i="3"/>
  <c r="F21" i="3" s="1"/>
  <c r="I21" i="3" s="1"/>
  <c r="I22" i="3" s="1"/>
  <c r="F23" i="3" s="1"/>
  <c r="G37" i="3"/>
  <c r="D29" i="3"/>
  <c r="C24" i="3"/>
  <c r="C28" i="3" l="1"/>
  <c r="J28" i="3" s="1"/>
  <c r="E29" i="3" s="1"/>
  <c r="J29" i="3" s="1"/>
  <c r="D33" i="3"/>
  <c r="I24" i="3"/>
  <c r="F25" i="3" s="1"/>
  <c r="I25" i="3" s="1"/>
  <c r="H27" i="3"/>
  <c r="D31" i="3"/>
  <c r="Q9" i="3"/>
  <c r="R9" i="3"/>
  <c r="D35" i="3" l="1"/>
  <c r="H31" i="3"/>
  <c r="C30" i="3"/>
  <c r="J30" i="3" s="1"/>
  <c r="E31" i="3" s="1"/>
  <c r="J31" i="3" s="1"/>
  <c r="J32" i="3" s="1"/>
  <c r="I26" i="3"/>
  <c r="F27" i="3" s="1"/>
  <c r="C32" i="3"/>
  <c r="E33" i="3" l="1"/>
  <c r="J33" i="3" s="1"/>
  <c r="J35" i="3"/>
  <c r="C34" i="3"/>
  <c r="H35" i="3"/>
  <c r="D39" i="3"/>
  <c r="C36" i="3"/>
  <c r="I27" i="3" l="1"/>
  <c r="I28" i="3" s="1"/>
  <c r="F29" i="3" s="1"/>
  <c r="I29" i="3" s="1"/>
  <c r="I30" i="3" s="1"/>
  <c r="F31" i="3" s="1"/>
  <c r="I31" i="3" s="1"/>
  <c r="H39" i="3"/>
  <c r="C38" i="3"/>
  <c r="C40" i="3"/>
  <c r="J36" i="3"/>
  <c r="E37" i="3" s="1"/>
  <c r="J37" i="3" s="1"/>
  <c r="J38" i="3" s="1"/>
  <c r="J34" i="3"/>
  <c r="E35" i="3" s="1"/>
  <c r="I32" i="3" l="1"/>
  <c r="F33" i="3" s="1"/>
  <c r="I33" i="3" s="1"/>
  <c r="I34" i="3" s="1"/>
  <c r="F35" i="3" s="1"/>
  <c r="J39" i="3"/>
  <c r="J40" i="3" s="1"/>
  <c r="E41" i="3" s="1"/>
  <c r="E39" i="3"/>
  <c r="I35" i="3" l="1"/>
  <c r="I36" i="3" s="1"/>
  <c r="F37" i="3" s="1"/>
  <c r="I37" i="3" s="1"/>
  <c r="I38" i="3" s="1"/>
  <c r="F39" i="3" s="1"/>
  <c r="I39" i="3" s="1"/>
  <c r="I40" i="3" l="1"/>
  <c r="F41" i="3" s="1"/>
  <c r="G41" i="3" s="1"/>
  <c r="J41" i="3" s="1"/>
  <c r="I41" i="3" l="1"/>
</calcChain>
</file>

<file path=xl/sharedStrings.xml><?xml version="1.0" encoding="utf-8"?>
<sst xmlns="http://schemas.openxmlformats.org/spreadsheetml/2006/main" count="77" uniqueCount="46">
  <si>
    <t>A numeric example of sawtooth model</t>
  </si>
  <si>
    <t>SKU</t>
  </si>
  <si>
    <t>Description</t>
  </si>
  <si>
    <t>Days between orders</t>
  </si>
  <si>
    <t>Safety stock (inventory days)</t>
  </si>
  <si>
    <t>Lead time</t>
  </si>
  <si>
    <t>Those are the parameters we use as the input. The dark green is the only parameter that is changing (each month, week, quarterly)</t>
  </si>
  <si>
    <t>Those parameters are calculated automaticly</t>
  </si>
  <si>
    <t>Reorder point</t>
  </si>
  <si>
    <t>Amount to order</t>
  </si>
  <si>
    <t>How many KG is 1 inventory day</t>
  </si>
  <si>
    <t>Target max inventory</t>
  </si>
  <si>
    <t>That is the output parameters that you put in your purchase order</t>
  </si>
  <si>
    <t>Target max inventory
(KG)</t>
  </si>
  <si>
    <t>Amount to order
 (KG)</t>
  </si>
  <si>
    <t>Reorder point
 (KG)</t>
  </si>
  <si>
    <t>Safety stock
(KG)</t>
  </si>
  <si>
    <t>Cocoa beans</t>
  </si>
  <si>
    <t>AB100000</t>
  </si>
  <si>
    <r>
      <t>Annualy consumption</t>
    </r>
    <r>
      <rPr>
        <sz val="9"/>
        <color theme="1"/>
        <rFont val="Arial"/>
        <family val="2"/>
        <scheme val="minor"/>
      </rPr>
      <t xml:space="preserve"> (can also be quarterly or monthly)
</t>
    </r>
    <r>
      <rPr>
        <sz val="11"/>
        <color theme="1"/>
        <rFont val="Arial"/>
        <family val="2"/>
        <charset val="177"/>
        <scheme val="minor"/>
      </rPr>
      <t xml:space="preserve"> in KG</t>
    </r>
  </si>
  <si>
    <t>Last PO</t>
  </si>
  <si>
    <t>Open PO</t>
  </si>
  <si>
    <t>Current inventory</t>
  </si>
  <si>
    <t>Constant</t>
  </si>
  <si>
    <t>Log - inventory movement (green figures are manually added)</t>
  </si>
  <si>
    <t>Action</t>
  </si>
  <si>
    <t>Inventory consumtion (inv. Days)</t>
  </si>
  <si>
    <t>Date</t>
  </si>
  <si>
    <t>Current inv. (inv. Days)</t>
  </si>
  <si>
    <t>Current PO amount (inv. Days)</t>
  </si>
  <si>
    <t>Expected arrival date</t>
  </si>
  <si>
    <t>Total open PO (After the action)</t>
  </si>
  <si>
    <t>Inv. 
(After the action</t>
  </si>
  <si>
    <t>Actual consumption</t>
  </si>
  <si>
    <t>Arrival of PO 1</t>
  </si>
  <si>
    <t>Arrival of PO 6</t>
  </si>
  <si>
    <t>Arrival of PO 5</t>
  </si>
  <si>
    <t>Arrival of PO 4</t>
  </si>
  <si>
    <t>Arrival of PO 3</t>
  </si>
  <si>
    <t>Arrival of PO 2</t>
  </si>
  <si>
    <t>Building PO5</t>
  </si>
  <si>
    <t>Building PO6</t>
  </si>
  <si>
    <t>Building PO7</t>
  </si>
  <si>
    <t>Building PO8</t>
  </si>
  <si>
    <t>Building PO9</t>
  </si>
  <si>
    <t>Building PO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</si>
</sst>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u/>
      <sz val="36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1"/>
      <color rgb="FF00B050"/>
      <name val="Arial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0" borderId="7" xfId="0" applyBorder="1"/>
    <xf numFmtId="164" fontId="0" fillId="0" borderId="7" xfId="1" applyNumberFormat="1" applyFont="1" applyBorder="1"/>
    <xf numFmtId="164" fontId="0" fillId="0" borderId="7" xfId="0" applyNumberFormat="1" applyBorder="1"/>
    <xf numFmtId="0" fontId="8" fillId="0" borderId="0" xfId="0" applyFont="1" applyAlignment="1">
      <alignment vertical="top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3" fillId="4" borderId="9" xfId="0" applyFont="1" applyFill="1" applyBorder="1"/>
    <xf numFmtId="14" fontId="3" fillId="4" borderId="9" xfId="0" applyNumberFormat="1" applyFont="1" applyFill="1" applyBorder="1"/>
    <xf numFmtId="164" fontId="3" fillId="4" borderId="9" xfId="0" applyNumberFormat="1" applyFont="1" applyFill="1" applyBorder="1"/>
    <xf numFmtId="164" fontId="3" fillId="4" borderId="10" xfId="0" applyNumberFormat="1" applyFont="1" applyFill="1" applyBorder="1"/>
    <xf numFmtId="14" fontId="3" fillId="4" borderId="11" xfId="0" applyNumberFormat="1" applyFont="1" applyFill="1" applyBorder="1"/>
    <xf numFmtId="164" fontId="3" fillId="4" borderId="11" xfId="0" applyNumberFormat="1" applyFont="1" applyFill="1" applyBorder="1"/>
    <xf numFmtId="0" fontId="0" fillId="9" borderId="12" xfId="0" applyFill="1" applyBorder="1"/>
    <xf numFmtId="164" fontId="0" fillId="9" borderId="10" xfId="1" applyNumberFormat="1" applyFont="1" applyFill="1" applyBorder="1"/>
    <xf numFmtId="0" fontId="0" fillId="9" borderId="0" xfId="0" applyFill="1"/>
    <xf numFmtId="164" fontId="0" fillId="9" borderId="10" xfId="0" applyNumberFormat="1" applyFill="1" applyBorder="1"/>
    <xf numFmtId="0" fontId="0" fillId="9" borderId="10" xfId="0" applyFill="1" applyBorder="1"/>
    <xf numFmtId="14" fontId="0" fillId="9" borderId="13" xfId="0" applyNumberFormat="1" applyFill="1" applyBorder="1"/>
    <xf numFmtId="164" fontId="0" fillId="9" borderId="13" xfId="0" applyNumberFormat="1" applyFill="1" applyBorder="1"/>
    <xf numFmtId="0" fontId="0" fillId="10" borderId="12" xfId="0" applyFill="1" applyBorder="1"/>
    <xf numFmtId="0" fontId="0" fillId="10" borderId="10" xfId="0" applyFill="1" applyBorder="1"/>
    <xf numFmtId="14" fontId="0" fillId="10" borderId="10" xfId="0" applyNumberFormat="1" applyFill="1" applyBorder="1"/>
    <xf numFmtId="164" fontId="0" fillId="10" borderId="10" xfId="0" applyNumberFormat="1" applyFill="1" applyBorder="1"/>
    <xf numFmtId="0" fontId="9" fillId="10" borderId="10" xfId="0" applyFont="1" applyFill="1" applyBorder="1"/>
    <xf numFmtId="0" fontId="0" fillId="10" borderId="13" xfId="0" applyFill="1" applyBorder="1"/>
    <xf numFmtId="164" fontId="0" fillId="10" borderId="13" xfId="0" applyNumberFormat="1" applyFill="1" applyBorder="1"/>
    <xf numFmtId="0" fontId="10" fillId="9" borderId="10" xfId="0" applyFont="1" applyFill="1" applyBorder="1"/>
    <xf numFmtId="14" fontId="0" fillId="9" borderId="10" xfId="0" applyNumberFormat="1" applyFill="1" applyBorder="1"/>
    <xf numFmtId="0" fontId="9" fillId="9" borderId="10" xfId="0" applyFont="1" applyFill="1" applyBorder="1"/>
    <xf numFmtId="0" fontId="0" fillId="9" borderId="13" xfId="0" applyFill="1" applyBorder="1"/>
    <xf numFmtId="0" fontId="3" fillId="4" borderId="10" xfId="0" applyFont="1" applyFill="1" applyBorder="1"/>
    <xf numFmtId="14" fontId="3" fillId="4" borderId="10" xfId="0" applyNumberFormat="1" applyFont="1" applyFill="1" applyBorder="1"/>
    <xf numFmtId="14" fontId="3" fillId="4" borderId="13" xfId="0" applyNumberFormat="1" applyFont="1" applyFill="1" applyBorder="1"/>
    <xf numFmtId="164" fontId="3" fillId="4" borderId="13" xfId="0" applyNumberFormat="1" applyFont="1" applyFill="1" applyBorder="1"/>
    <xf numFmtId="0" fontId="0" fillId="2" borderId="14" xfId="0" applyFill="1" applyBorder="1"/>
    <xf numFmtId="164" fontId="0" fillId="2" borderId="0" xfId="0" applyNumberFormat="1" applyFill="1"/>
    <xf numFmtId="164" fontId="0" fillId="0" borderId="14" xfId="0" applyNumberFormat="1" applyBorder="1"/>
    <xf numFmtId="0" fontId="0" fillId="10" borderId="15" xfId="0" applyFill="1" applyBorder="1"/>
    <xf numFmtId="0" fontId="0" fillId="10" borderId="16" xfId="0" applyFill="1" applyBorder="1"/>
    <xf numFmtId="14" fontId="0" fillId="10" borderId="16" xfId="0" applyNumberFormat="1" applyFill="1" applyBorder="1"/>
    <xf numFmtId="164" fontId="0" fillId="10" borderId="16" xfId="0" applyNumberFormat="1" applyFill="1" applyBorder="1"/>
    <xf numFmtId="14" fontId="0" fillId="10" borderId="17" xfId="0" applyNumberFormat="1" applyFill="1" applyBorder="1"/>
    <xf numFmtId="164" fontId="0" fillId="10" borderId="17" xfId="0" applyNumberFormat="1" applyFill="1" applyBorder="1"/>
    <xf numFmtId="14" fontId="0" fillId="2" borderId="19" xfId="0" applyNumberFormat="1" applyFill="1" applyBorder="1"/>
    <xf numFmtId="0" fontId="0" fillId="2" borderId="19" xfId="0" applyFill="1" applyBorder="1"/>
    <xf numFmtId="0" fontId="5" fillId="2" borderId="18" xfId="0" applyFont="1" applyFill="1" applyBorder="1"/>
    <xf numFmtId="0" fontId="0" fillId="2" borderId="0" xfId="0" applyFill="1" applyBorder="1"/>
    <xf numFmtId="0" fontId="2" fillId="0" borderId="18" xfId="0" applyFont="1" applyBorder="1"/>
    <xf numFmtId="0" fontId="2" fillId="0" borderId="4" xfId="0" applyFont="1" applyBorder="1"/>
    <xf numFmtId="0" fontId="0" fillId="2" borderId="6" xfId="0" applyFill="1" applyBorder="1"/>
    <xf numFmtId="14" fontId="0" fillId="0" borderId="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u="sng"/>
              <a:t>Total</a:t>
            </a:r>
            <a:r>
              <a:rPr lang="en-US" sz="2000" u="sng" baseline="0"/>
              <a:t> open PO and inventory</a:t>
            </a:r>
            <a:endParaRPr lang="he-IL" sz="2000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'Constant time between PO'!$I$18</c:f>
              <c:strCache>
                <c:ptCount val="1"/>
                <c:pt idx="0">
                  <c:v>Total open PO (After the action)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delete val="1"/>
          </c:dLbls>
          <c:cat>
            <c:numRef>
              <c:f>'Constant time between PO'!$D$19:$D$41</c:f>
              <c:numCache>
                <c:formatCode>General</c:formatCode>
                <c:ptCount val="23"/>
                <c:pt idx="0" formatCode="m/d/yyyy">
                  <c:v>47494</c:v>
                </c:pt>
                <c:pt idx="2" formatCode="m/d/yyyy">
                  <c:v>47494</c:v>
                </c:pt>
                <c:pt idx="4" formatCode="m/d/yyyy">
                  <c:v>47504</c:v>
                </c:pt>
                <c:pt idx="6" formatCode="m/d/yyyy">
                  <c:v>47504</c:v>
                </c:pt>
                <c:pt idx="8" formatCode="m/d/yyyy">
                  <c:v>47514</c:v>
                </c:pt>
                <c:pt idx="10" formatCode="m/d/yyyy">
                  <c:v>47514</c:v>
                </c:pt>
                <c:pt idx="12" formatCode="m/d/yyyy">
                  <c:v>47524</c:v>
                </c:pt>
                <c:pt idx="14" formatCode="m/d/yyyy">
                  <c:v>47524</c:v>
                </c:pt>
                <c:pt idx="16" formatCode="m/d/yyyy">
                  <c:v>47534</c:v>
                </c:pt>
                <c:pt idx="18" formatCode="m/d/yyyy">
                  <c:v>47539</c:v>
                </c:pt>
                <c:pt idx="20" formatCode="m/d/yyyy">
                  <c:v>47544</c:v>
                </c:pt>
                <c:pt idx="22" formatCode="m/d/yyyy">
                  <c:v>47549</c:v>
                </c:pt>
              </c:numCache>
            </c:numRef>
          </c:cat>
          <c:val>
            <c:numRef>
              <c:f>'Constant time between PO'!$I$19:$I$41</c:f>
              <c:numCache>
                <c:formatCode>_ * #,##0_ ;_ * \-#,##0_ ;_ * "-"??_ ;_ @_ </c:formatCode>
                <c:ptCount val="23"/>
                <c:pt idx="0">
                  <c:v>37</c:v>
                </c:pt>
                <c:pt idx="1">
                  <c:v>37</c:v>
                </c:pt>
                <c:pt idx="2">
                  <c:v>27</c:v>
                </c:pt>
                <c:pt idx="3">
                  <c:v>27</c:v>
                </c:pt>
                <c:pt idx="4">
                  <c:v>39</c:v>
                </c:pt>
                <c:pt idx="5">
                  <c:v>39</c:v>
                </c:pt>
                <c:pt idx="6">
                  <c:v>26</c:v>
                </c:pt>
                <c:pt idx="7">
                  <c:v>26</c:v>
                </c:pt>
                <c:pt idx="8">
                  <c:v>44</c:v>
                </c:pt>
                <c:pt idx="9">
                  <c:v>44</c:v>
                </c:pt>
                <c:pt idx="10">
                  <c:v>32</c:v>
                </c:pt>
                <c:pt idx="11">
                  <c:v>32</c:v>
                </c:pt>
                <c:pt idx="12">
                  <c:v>45</c:v>
                </c:pt>
                <c:pt idx="13">
                  <c:v>45</c:v>
                </c:pt>
                <c:pt idx="14">
                  <c:v>30</c:v>
                </c:pt>
                <c:pt idx="15">
                  <c:v>30</c:v>
                </c:pt>
                <c:pt idx="16">
                  <c:v>40</c:v>
                </c:pt>
                <c:pt idx="17">
                  <c:v>40</c:v>
                </c:pt>
                <c:pt idx="18">
                  <c:v>25</c:v>
                </c:pt>
                <c:pt idx="19">
                  <c:v>25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B-4403-B352-1B848292DD7A}"/>
            </c:ext>
          </c:extLst>
        </c:ser>
        <c:ser>
          <c:idx val="1"/>
          <c:order val="1"/>
          <c:tx>
            <c:strRef>
              <c:f>'Constant time between PO'!$J$18</c:f>
              <c:strCache>
                <c:ptCount val="1"/>
                <c:pt idx="0">
                  <c:v>Inv. 
(After the action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delete val="1"/>
          </c:dLbls>
          <c:cat>
            <c:numRef>
              <c:f>'Constant time between PO'!$D$19:$D$41</c:f>
              <c:numCache>
                <c:formatCode>General</c:formatCode>
                <c:ptCount val="23"/>
                <c:pt idx="0" formatCode="m/d/yyyy">
                  <c:v>47494</c:v>
                </c:pt>
                <c:pt idx="2" formatCode="m/d/yyyy">
                  <c:v>47494</c:v>
                </c:pt>
                <c:pt idx="4" formatCode="m/d/yyyy">
                  <c:v>47504</c:v>
                </c:pt>
                <c:pt idx="6" formatCode="m/d/yyyy">
                  <c:v>47504</c:v>
                </c:pt>
                <c:pt idx="8" formatCode="m/d/yyyy">
                  <c:v>47514</c:v>
                </c:pt>
                <c:pt idx="10" formatCode="m/d/yyyy">
                  <c:v>47514</c:v>
                </c:pt>
                <c:pt idx="12" formatCode="m/d/yyyy">
                  <c:v>47524</c:v>
                </c:pt>
                <c:pt idx="14" formatCode="m/d/yyyy">
                  <c:v>47524</c:v>
                </c:pt>
                <c:pt idx="16" formatCode="m/d/yyyy">
                  <c:v>47534</c:v>
                </c:pt>
                <c:pt idx="18" formatCode="m/d/yyyy">
                  <c:v>47539</c:v>
                </c:pt>
                <c:pt idx="20" formatCode="m/d/yyyy">
                  <c:v>47544</c:v>
                </c:pt>
                <c:pt idx="22" formatCode="m/d/yyyy">
                  <c:v>47549</c:v>
                </c:pt>
              </c:numCache>
            </c:numRef>
          </c:cat>
          <c:val>
            <c:numRef>
              <c:f>'Constant time between PO'!$J$19:$J$41</c:f>
              <c:numCache>
                <c:formatCode>_ * #,##0_ ;_ * \-#,##0_ ;_ * "-"??_ ;_ @_ </c:formatCode>
                <c:ptCount val="23"/>
                <c:pt idx="0">
                  <c:v>15</c:v>
                </c:pt>
                <c:pt idx="1">
                  <c:v>15</c:v>
                </c:pt>
                <c:pt idx="2">
                  <c:v>25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26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20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22</c:v>
                </c:pt>
                <c:pt idx="15">
                  <c:v>12</c:v>
                </c:pt>
                <c:pt idx="16">
                  <c:v>7</c:v>
                </c:pt>
                <c:pt idx="17">
                  <c:v>2</c:v>
                </c:pt>
                <c:pt idx="18">
                  <c:v>17</c:v>
                </c:pt>
                <c:pt idx="19">
                  <c:v>12</c:v>
                </c:pt>
                <c:pt idx="20">
                  <c:v>12</c:v>
                </c:pt>
                <c:pt idx="21">
                  <c:v>23</c:v>
                </c:pt>
                <c:pt idx="2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B-4403-B352-1B848292DD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34430783"/>
        <c:axId val="156770191"/>
      </c:areaChart>
      <c:dateAx>
        <c:axId val="23443078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56770191"/>
        <c:crosses val="autoZero"/>
        <c:auto val="0"/>
        <c:lblOffset val="100"/>
        <c:baseTimeUnit val="days"/>
        <c:majorUnit val="10"/>
        <c:majorTimeUnit val="days"/>
      </c:dateAx>
      <c:valAx>
        <c:axId val="1567701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344307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57150</xdr:rowOff>
    </xdr:from>
    <xdr:to>
      <xdr:col>1</xdr:col>
      <xdr:colOff>53341</xdr:colOff>
      <xdr:row>2</xdr:row>
      <xdr:rowOff>113893</xdr:rowOff>
    </xdr:to>
    <xdr:pic>
      <xdr:nvPicPr>
        <xdr:cNvPr id="2" name="תמונה 1" descr="https://i0.wp.com/tapi.blog/wp-content/uploads/2017/08/d79cd795d792d7952.png?ssl=1&amp;resize=107%2C107">
          <a:extLst>
            <a:ext uri="{FF2B5EF4-FFF2-40B4-BE49-F238E27FC236}">
              <a16:creationId xmlns:a16="http://schemas.microsoft.com/office/drawing/2014/main" id="{7BB8670C-FA6B-4711-BD0F-D8F0B8FD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609600" cy="803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426720</xdr:colOff>
      <xdr:row>0</xdr:row>
      <xdr:rowOff>91440</xdr:rowOff>
    </xdr:from>
    <xdr:to>
      <xdr:col>18</xdr:col>
      <xdr:colOff>533400</xdr:colOff>
      <xdr:row>5</xdr:row>
      <xdr:rowOff>7620</xdr:rowOff>
    </xdr:to>
    <xdr:sp macro="" textlink="">
      <xdr:nvSpPr>
        <xdr:cNvPr id="3" name="Callout: Down Arrow 2">
          <a:extLst>
            <a:ext uri="{FF2B5EF4-FFF2-40B4-BE49-F238E27FC236}">
              <a16:creationId xmlns:a16="http://schemas.microsoft.com/office/drawing/2014/main" id="{94FB06F1-B988-A7E8-C247-5D4FA1CEA633}"/>
            </a:ext>
          </a:extLst>
        </xdr:cNvPr>
        <xdr:cNvSpPr/>
      </xdr:nvSpPr>
      <xdr:spPr>
        <a:xfrm>
          <a:off x="11841480" y="91440"/>
          <a:ext cx="1546860" cy="1196340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/>
          <a:r>
            <a:rPr lang="en-US" sz="2000"/>
            <a:t>Model</a:t>
          </a:r>
          <a:r>
            <a:rPr lang="en-US" sz="2000" baseline="0"/>
            <a:t> </a:t>
          </a:r>
          <a:r>
            <a:rPr lang="en-US" sz="2000"/>
            <a:t>output</a:t>
          </a:r>
          <a:endParaRPr lang="he-IL" sz="2000"/>
        </a:p>
      </xdr:txBody>
    </xdr:sp>
    <xdr:clientData/>
  </xdr:twoCellAnchor>
  <xdr:twoCellAnchor>
    <xdr:from>
      <xdr:col>1</xdr:col>
      <xdr:colOff>411480</xdr:colOff>
      <xdr:row>0</xdr:row>
      <xdr:rowOff>91440</xdr:rowOff>
    </xdr:from>
    <xdr:to>
      <xdr:col>3</xdr:col>
      <xdr:colOff>152400</xdr:colOff>
      <xdr:row>5</xdr:row>
      <xdr:rowOff>7620</xdr:rowOff>
    </xdr:to>
    <xdr:sp macro="" textlink="">
      <xdr:nvSpPr>
        <xdr:cNvPr id="4" name="Callout: Down Arrow 3">
          <a:extLst>
            <a:ext uri="{FF2B5EF4-FFF2-40B4-BE49-F238E27FC236}">
              <a16:creationId xmlns:a16="http://schemas.microsoft.com/office/drawing/2014/main" id="{74B5CE47-C290-4398-A8CB-CB889770B5C1}"/>
            </a:ext>
          </a:extLst>
        </xdr:cNvPr>
        <xdr:cNvSpPr/>
      </xdr:nvSpPr>
      <xdr:spPr>
        <a:xfrm>
          <a:off x="1082040" y="91440"/>
          <a:ext cx="1318260" cy="1196340"/>
        </a:xfrm>
        <a:prstGeom prst="downArrowCallou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/>
          <a:r>
            <a:rPr lang="en-US" sz="2000"/>
            <a:t>Model</a:t>
          </a:r>
          <a:r>
            <a:rPr lang="en-US" sz="2000" baseline="0"/>
            <a:t> </a:t>
          </a:r>
          <a:r>
            <a:rPr lang="en-US" sz="2000"/>
            <a:t>Input</a:t>
          </a:r>
          <a:endParaRPr lang="he-IL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57150</xdr:rowOff>
    </xdr:from>
    <xdr:to>
      <xdr:col>1</xdr:col>
      <xdr:colOff>53341</xdr:colOff>
      <xdr:row>2</xdr:row>
      <xdr:rowOff>98653</xdr:rowOff>
    </xdr:to>
    <xdr:pic>
      <xdr:nvPicPr>
        <xdr:cNvPr id="2" name="תמונה 1" descr="https://i0.wp.com/tapi.blog/wp-content/uploads/2017/08/d79cd795d792d7952.png?ssl=1&amp;resize=107%2C107">
          <a:extLst>
            <a:ext uri="{FF2B5EF4-FFF2-40B4-BE49-F238E27FC236}">
              <a16:creationId xmlns:a16="http://schemas.microsoft.com/office/drawing/2014/main" id="{80C90B3C-05D1-4DB3-A133-D30306C7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609600" cy="803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426720</xdr:colOff>
      <xdr:row>0</xdr:row>
      <xdr:rowOff>91440</xdr:rowOff>
    </xdr:from>
    <xdr:to>
      <xdr:col>18</xdr:col>
      <xdr:colOff>533400</xdr:colOff>
      <xdr:row>5</xdr:row>
      <xdr:rowOff>7620</xdr:rowOff>
    </xdr:to>
    <xdr:sp macro="" textlink="">
      <xdr:nvSpPr>
        <xdr:cNvPr id="3" name="Callout: Down Arrow 2">
          <a:extLst>
            <a:ext uri="{FF2B5EF4-FFF2-40B4-BE49-F238E27FC236}">
              <a16:creationId xmlns:a16="http://schemas.microsoft.com/office/drawing/2014/main" id="{B68877F8-C295-4C9F-879C-EC9A7065AD61}"/>
            </a:ext>
          </a:extLst>
        </xdr:cNvPr>
        <xdr:cNvSpPr/>
      </xdr:nvSpPr>
      <xdr:spPr>
        <a:xfrm>
          <a:off x="11841480" y="91440"/>
          <a:ext cx="1546860" cy="1196340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/>
          <a:r>
            <a:rPr lang="en-US" sz="2000"/>
            <a:t>Model</a:t>
          </a:r>
          <a:r>
            <a:rPr lang="en-US" sz="2000" baseline="0"/>
            <a:t> </a:t>
          </a:r>
          <a:r>
            <a:rPr lang="en-US" sz="2000"/>
            <a:t>output</a:t>
          </a:r>
          <a:endParaRPr lang="he-IL" sz="2000"/>
        </a:p>
      </xdr:txBody>
    </xdr:sp>
    <xdr:clientData/>
  </xdr:twoCellAnchor>
  <xdr:twoCellAnchor>
    <xdr:from>
      <xdr:col>1</xdr:col>
      <xdr:colOff>411480</xdr:colOff>
      <xdr:row>0</xdr:row>
      <xdr:rowOff>91440</xdr:rowOff>
    </xdr:from>
    <xdr:to>
      <xdr:col>3</xdr:col>
      <xdr:colOff>152400</xdr:colOff>
      <xdr:row>5</xdr:row>
      <xdr:rowOff>7620</xdr:rowOff>
    </xdr:to>
    <xdr:sp macro="" textlink="">
      <xdr:nvSpPr>
        <xdr:cNvPr id="4" name="Callout: Down Arrow 3">
          <a:extLst>
            <a:ext uri="{FF2B5EF4-FFF2-40B4-BE49-F238E27FC236}">
              <a16:creationId xmlns:a16="http://schemas.microsoft.com/office/drawing/2014/main" id="{B65460D3-B46F-4B92-97FC-D7310B3EE544}"/>
            </a:ext>
          </a:extLst>
        </xdr:cNvPr>
        <xdr:cNvSpPr/>
      </xdr:nvSpPr>
      <xdr:spPr>
        <a:xfrm>
          <a:off x="1082040" y="91440"/>
          <a:ext cx="1318260" cy="1196340"/>
        </a:xfrm>
        <a:prstGeom prst="downArrowCallou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/>
          <a:r>
            <a:rPr lang="en-US" sz="2000"/>
            <a:t>Model</a:t>
          </a:r>
          <a:r>
            <a:rPr lang="en-US" sz="2000" baseline="0"/>
            <a:t> </a:t>
          </a:r>
          <a:r>
            <a:rPr lang="en-US" sz="2000"/>
            <a:t>Input</a:t>
          </a:r>
          <a:endParaRPr lang="he-IL" sz="2000"/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18</xdr:col>
      <xdr:colOff>327660</xdr:colOff>
      <xdr:row>34</xdr:row>
      <xdr:rowOff>144780</xdr:rowOff>
    </xdr:to>
    <xdr:graphicFrame macro="">
      <xdr:nvGraphicFramePr>
        <xdr:cNvPr id="5" name="תרשים 2">
          <a:extLst>
            <a:ext uri="{FF2B5EF4-FFF2-40B4-BE49-F238E27FC236}">
              <a16:creationId xmlns:a16="http://schemas.microsoft.com/office/drawing/2014/main" id="{01731A3C-B028-4C49-A163-719ED6F4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/Downloads/&#1491;&#1493;&#1490;&#1502;&#1492;-&#1502;&#1505;&#1508;&#1512;&#1497;&#1514;-&#1513;&#1500;-&#1502;&#1493;&#1491;&#1500;-&#1513;&#1497;&#1504;&#1497;-&#1502;&#1513;&#1493;&#1512;-&#1489;&#1490;&#1512;&#1505;&#1492;-&#1492;&#1502;&#1505;&#1493;&#1489;&#1499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גמה פשוטה"/>
      <sheetName val="זמן אספקה גדול מזמן בין הזמנות"/>
    </sheetNames>
    <sheetDataSet>
      <sheetData sheetId="0"/>
      <sheetData sheetId="1">
        <row r="18">
          <cell r="I18" t="str">
            <v>סך הזמנות בדרך (לאחר הפעולה)</v>
          </cell>
          <cell r="J18" t="str">
            <v>מלאי  (לאחר הפעולה)</v>
          </cell>
        </row>
        <row r="19">
          <cell r="D19">
            <v>47494</v>
          </cell>
          <cell r="I19">
            <v>37</v>
          </cell>
          <cell r="J19">
            <v>15</v>
          </cell>
        </row>
        <row r="20">
          <cell r="I20">
            <v>37</v>
          </cell>
          <cell r="J20">
            <v>15</v>
          </cell>
        </row>
        <row r="21">
          <cell r="D21">
            <v>47494</v>
          </cell>
          <cell r="I21">
            <v>27</v>
          </cell>
          <cell r="J21">
            <v>25</v>
          </cell>
        </row>
        <row r="22">
          <cell r="I22">
            <v>27</v>
          </cell>
          <cell r="J22">
            <v>13</v>
          </cell>
        </row>
        <row r="23">
          <cell r="D23">
            <v>47504</v>
          </cell>
          <cell r="I23">
            <v>39</v>
          </cell>
          <cell r="J23">
            <v>13</v>
          </cell>
        </row>
        <row r="24">
          <cell r="I24">
            <v>39</v>
          </cell>
          <cell r="J24">
            <v>13</v>
          </cell>
        </row>
        <row r="25">
          <cell r="D25">
            <v>47504</v>
          </cell>
          <cell r="I25">
            <v>26</v>
          </cell>
          <cell r="J25">
            <v>26</v>
          </cell>
        </row>
        <row r="26">
          <cell r="I26">
            <v>26</v>
          </cell>
          <cell r="J26">
            <v>8</v>
          </cell>
        </row>
        <row r="27">
          <cell r="D27">
            <v>47514</v>
          </cell>
          <cell r="I27">
            <v>44</v>
          </cell>
          <cell r="J27">
            <v>8</v>
          </cell>
        </row>
        <row r="28">
          <cell r="I28">
            <v>44</v>
          </cell>
          <cell r="J28">
            <v>8</v>
          </cell>
        </row>
        <row r="29">
          <cell r="D29">
            <v>47514</v>
          </cell>
          <cell r="I29">
            <v>32</v>
          </cell>
          <cell r="J29">
            <v>20</v>
          </cell>
        </row>
        <row r="30">
          <cell r="I30">
            <v>32</v>
          </cell>
          <cell r="J30">
            <v>7</v>
          </cell>
        </row>
        <row r="31">
          <cell r="D31">
            <v>47524</v>
          </cell>
          <cell r="I31">
            <v>45</v>
          </cell>
          <cell r="J31">
            <v>7</v>
          </cell>
        </row>
        <row r="32">
          <cell r="I32">
            <v>45</v>
          </cell>
          <cell r="J32">
            <v>7</v>
          </cell>
        </row>
        <row r="33">
          <cell r="D33">
            <v>47524</v>
          </cell>
          <cell r="I33">
            <v>30</v>
          </cell>
          <cell r="J33">
            <v>22</v>
          </cell>
        </row>
        <row r="34">
          <cell r="I34">
            <v>30</v>
          </cell>
          <cell r="J34">
            <v>12</v>
          </cell>
        </row>
        <row r="35">
          <cell r="D35">
            <v>47534</v>
          </cell>
          <cell r="I35">
            <v>55</v>
          </cell>
          <cell r="J35">
            <v>7</v>
          </cell>
        </row>
        <row r="36">
          <cell r="I36">
            <v>55</v>
          </cell>
          <cell r="J36">
            <v>2</v>
          </cell>
        </row>
        <row r="37">
          <cell r="D37">
            <v>47539</v>
          </cell>
          <cell r="I37">
            <v>40</v>
          </cell>
          <cell r="J37">
            <v>17</v>
          </cell>
        </row>
        <row r="38">
          <cell r="I38">
            <v>40</v>
          </cell>
          <cell r="J38">
            <v>12</v>
          </cell>
        </row>
        <row r="39">
          <cell r="D39">
            <v>47544</v>
          </cell>
          <cell r="I39">
            <v>40</v>
          </cell>
          <cell r="J39">
            <v>12</v>
          </cell>
        </row>
        <row r="40">
          <cell r="I40">
            <v>40</v>
          </cell>
          <cell r="J40">
            <v>23</v>
          </cell>
        </row>
        <row r="41">
          <cell r="D41">
            <v>47549</v>
          </cell>
          <cell r="I41">
            <v>40</v>
          </cell>
          <cell r="J41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783C-5A33-4C31-858D-4F091525702F}">
  <dimension ref="A1:AH9"/>
  <sheetViews>
    <sheetView workbookViewId="0">
      <selection activeCell="D4" sqref="D4"/>
    </sheetView>
  </sheetViews>
  <sheetFormatPr defaultRowHeight="13.8" x14ac:dyDescent="0.25"/>
  <cols>
    <col min="2" max="2" width="9.19921875" bestFit="1" customWidth="1"/>
    <col min="3" max="3" width="11.5" bestFit="1" customWidth="1"/>
    <col min="4" max="4" width="12.5" customWidth="1"/>
    <col min="7" max="7" width="6.796875" customWidth="1"/>
    <col min="12" max="12" width="11.296875" customWidth="1"/>
    <col min="13" max="13" width="10.5" customWidth="1"/>
    <col min="18" max="18" width="10.09765625" customWidth="1"/>
  </cols>
  <sheetData>
    <row r="1" spans="1:34" s="1" customFormat="1" ht="45" x14ac:dyDescent="0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4" s="1" customFormat="1" x14ac:dyDescent="0.25"/>
    <row r="3" spans="1:34" s="1" customFormat="1" x14ac:dyDescent="0.25"/>
    <row r="4" spans="1:34" s="1" customFormat="1" x14ac:dyDescent="0.25"/>
    <row r="5" spans="1:34" s="1" customFormat="1" ht="14.4" thickBot="1" x14ac:dyDescent="0.3"/>
    <row r="6" spans="1:34" x14ac:dyDescent="0.25">
      <c r="A6" s="1"/>
      <c r="B6" s="3" t="s">
        <v>6</v>
      </c>
      <c r="C6" s="4"/>
      <c r="D6" s="4"/>
      <c r="E6" s="4"/>
      <c r="F6" s="4"/>
      <c r="G6" s="5"/>
      <c r="H6" s="1"/>
      <c r="I6" s="1"/>
      <c r="J6" s="3" t="s">
        <v>7</v>
      </c>
      <c r="K6" s="4"/>
      <c r="L6" s="4"/>
      <c r="M6" s="5"/>
      <c r="N6" s="1"/>
      <c r="O6" s="1"/>
      <c r="P6" s="3" t="s">
        <v>12</v>
      </c>
      <c r="Q6" s="4"/>
      <c r="R6" s="4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4" thickBot="1" x14ac:dyDescent="0.3">
      <c r="A7" s="1"/>
      <c r="B7" s="6"/>
      <c r="C7" s="7"/>
      <c r="D7" s="7"/>
      <c r="E7" s="7"/>
      <c r="F7" s="7"/>
      <c r="G7" s="8"/>
      <c r="H7" s="1"/>
      <c r="I7" s="1"/>
      <c r="J7" s="6"/>
      <c r="K7" s="7"/>
      <c r="L7" s="7"/>
      <c r="M7" s="8"/>
      <c r="N7" s="1"/>
      <c r="O7" s="1"/>
      <c r="P7" s="6"/>
      <c r="Q7" s="7"/>
      <c r="R7" s="7"/>
      <c r="S7" s="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75.599999999999994" x14ac:dyDescent="0.25">
      <c r="A8" s="1"/>
      <c r="B8" s="9" t="s">
        <v>1</v>
      </c>
      <c r="C8" s="10" t="s">
        <v>2</v>
      </c>
      <c r="D8" s="11" t="s">
        <v>19</v>
      </c>
      <c r="E8" s="10" t="s">
        <v>3</v>
      </c>
      <c r="F8" s="10" t="s">
        <v>4</v>
      </c>
      <c r="G8" s="12" t="s">
        <v>5</v>
      </c>
      <c r="H8" s="1"/>
      <c r="I8" s="1"/>
      <c r="J8" s="13" t="s">
        <v>8</v>
      </c>
      <c r="K8" s="14" t="s">
        <v>9</v>
      </c>
      <c r="L8" s="14" t="s">
        <v>10</v>
      </c>
      <c r="M8" s="15" t="s">
        <v>11</v>
      </c>
      <c r="N8" s="1"/>
      <c r="O8" s="1"/>
      <c r="P8" s="16" t="s">
        <v>15</v>
      </c>
      <c r="Q8" s="17" t="s">
        <v>14</v>
      </c>
      <c r="R8" s="17" t="s">
        <v>13</v>
      </c>
      <c r="S8" s="18" t="s">
        <v>16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5">
      <c r="B9" s="19" t="s">
        <v>18</v>
      </c>
      <c r="C9" s="19" t="s">
        <v>17</v>
      </c>
      <c r="D9" s="20">
        <v>18250</v>
      </c>
      <c r="E9" s="20">
        <v>60</v>
      </c>
      <c r="F9" s="20">
        <v>7</v>
      </c>
      <c r="G9" s="20">
        <v>40</v>
      </c>
      <c r="J9" s="20">
        <f>F9+G9</f>
        <v>47</v>
      </c>
      <c r="K9" s="20">
        <f>J9+E9</f>
        <v>107</v>
      </c>
      <c r="L9" s="20">
        <f>D9/365</f>
        <v>50</v>
      </c>
      <c r="M9" s="20">
        <f>F9+K9</f>
        <v>114</v>
      </c>
      <c r="P9" s="21">
        <f>J9*L9</f>
        <v>2350</v>
      </c>
      <c r="Q9" s="21">
        <f>K9*L9</f>
        <v>5350</v>
      </c>
      <c r="R9" s="21">
        <f>M9*L9</f>
        <v>5700</v>
      </c>
      <c r="S9" s="21">
        <f>F9*L9</f>
        <v>350</v>
      </c>
    </row>
  </sheetData>
  <mergeCells count="4">
    <mergeCell ref="B1:S1"/>
    <mergeCell ref="B6:G7"/>
    <mergeCell ref="J6:M7"/>
    <mergeCell ref="P6:S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FE603-F168-4F02-BD5B-047153F538CE}">
  <dimension ref="A1:AH41"/>
  <sheetViews>
    <sheetView tabSelected="1" workbookViewId="0">
      <selection activeCell="G39" sqref="G39"/>
    </sheetView>
  </sheetViews>
  <sheetFormatPr defaultRowHeight="13.8" x14ac:dyDescent="0.25"/>
  <cols>
    <col min="2" max="2" width="16.3984375" customWidth="1"/>
    <col min="3" max="3" width="11.5" bestFit="1" customWidth="1"/>
    <col min="4" max="4" width="12.5" customWidth="1"/>
    <col min="7" max="7" width="8.5" customWidth="1"/>
    <col min="8" max="8" width="9.8984375" customWidth="1"/>
    <col min="9" max="9" width="16.5" bestFit="1" customWidth="1"/>
    <col min="10" max="10" width="9.8984375" bestFit="1" customWidth="1"/>
    <col min="12" max="12" width="11.296875" customWidth="1"/>
    <col min="13" max="13" width="10.5" customWidth="1"/>
    <col min="18" max="18" width="10.09765625" customWidth="1"/>
  </cols>
  <sheetData>
    <row r="1" spans="1:34" s="1" customFormat="1" ht="45.6" thickBot="1" x14ac:dyDescent="0.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4" s="1" customFormat="1" ht="14.4" thickBot="1" x14ac:dyDescent="0.3">
      <c r="I2" s="68" t="s">
        <v>20</v>
      </c>
      <c r="J2" s="66">
        <v>47484</v>
      </c>
      <c r="K2" s="69"/>
    </row>
    <row r="3" spans="1:34" s="1" customFormat="1" ht="14.4" thickBot="1" x14ac:dyDescent="0.3">
      <c r="I3" s="70" t="s">
        <v>21</v>
      </c>
      <c r="J3" s="67">
        <v>22</v>
      </c>
      <c r="K3" s="69"/>
    </row>
    <row r="4" spans="1:34" s="1" customFormat="1" ht="14.4" thickBot="1" x14ac:dyDescent="0.3">
      <c r="I4" s="71" t="s">
        <v>22</v>
      </c>
      <c r="J4" s="72">
        <v>15</v>
      </c>
      <c r="K4" s="69"/>
    </row>
    <row r="5" spans="1:34" s="1" customFormat="1" ht="14.4" thickBot="1" x14ac:dyDescent="0.3"/>
    <row r="6" spans="1:34" x14ac:dyDescent="0.25">
      <c r="A6" s="1"/>
      <c r="B6" s="3" t="s">
        <v>6</v>
      </c>
      <c r="C6" s="4"/>
      <c r="D6" s="4"/>
      <c r="E6" s="4"/>
      <c r="F6" s="4"/>
      <c r="G6" s="5"/>
      <c r="H6" s="1"/>
      <c r="I6" s="1"/>
      <c r="J6" s="3" t="s">
        <v>7</v>
      </c>
      <c r="K6" s="4"/>
      <c r="L6" s="4"/>
      <c r="M6" s="5"/>
      <c r="N6" s="1"/>
      <c r="O6" s="1"/>
      <c r="P6" s="3" t="s">
        <v>12</v>
      </c>
      <c r="Q6" s="4"/>
      <c r="R6" s="4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4" thickBot="1" x14ac:dyDescent="0.3">
      <c r="A7" s="1"/>
      <c r="B7" s="6"/>
      <c r="C7" s="7"/>
      <c r="D7" s="7"/>
      <c r="E7" s="7"/>
      <c r="F7" s="7"/>
      <c r="G7" s="8"/>
      <c r="H7" s="1"/>
      <c r="I7" s="1"/>
      <c r="J7" s="6"/>
      <c r="K7" s="7"/>
      <c r="L7" s="7"/>
      <c r="M7" s="8"/>
      <c r="N7" s="1"/>
      <c r="O7" s="1"/>
      <c r="P7" s="6"/>
      <c r="Q7" s="7"/>
      <c r="R7" s="7"/>
      <c r="S7" s="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75.599999999999994" x14ac:dyDescent="0.25">
      <c r="A8" s="1"/>
      <c r="B8" s="9" t="s">
        <v>1</v>
      </c>
      <c r="C8" s="10" t="s">
        <v>2</v>
      </c>
      <c r="D8" s="11" t="s">
        <v>19</v>
      </c>
      <c r="E8" s="10" t="s">
        <v>3</v>
      </c>
      <c r="F8" s="10" t="s">
        <v>4</v>
      </c>
      <c r="G8" s="12" t="s">
        <v>5</v>
      </c>
      <c r="H8" s="1"/>
      <c r="I8" s="1"/>
      <c r="J8" s="13" t="s">
        <v>8</v>
      </c>
      <c r="K8" s="14" t="s">
        <v>9</v>
      </c>
      <c r="L8" s="14" t="s">
        <v>10</v>
      </c>
      <c r="M8" s="15" t="s">
        <v>11</v>
      </c>
      <c r="N8" s="1"/>
      <c r="O8" s="1"/>
      <c r="P8" s="16" t="s">
        <v>15</v>
      </c>
      <c r="Q8" s="17" t="s">
        <v>14</v>
      </c>
      <c r="R8" s="17" t="s">
        <v>13</v>
      </c>
      <c r="S8" s="18" t="s">
        <v>16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5">
      <c r="B9" s="19" t="s">
        <v>18</v>
      </c>
      <c r="C9" s="19" t="s">
        <v>17</v>
      </c>
      <c r="D9" s="20">
        <v>18250</v>
      </c>
      <c r="E9" s="20">
        <v>10</v>
      </c>
      <c r="F9" s="20">
        <v>7</v>
      </c>
      <c r="G9" s="20">
        <v>45</v>
      </c>
      <c r="J9" s="73">
        <f>J2+E9</f>
        <v>47494</v>
      </c>
      <c r="K9" s="20">
        <f>M9-J3-J4</f>
        <v>15</v>
      </c>
      <c r="L9" s="20">
        <f>D9/365</f>
        <v>50</v>
      </c>
      <c r="M9" s="20">
        <f>G9+F9</f>
        <v>52</v>
      </c>
      <c r="N9" s="1"/>
      <c r="P9" s="21" t="s">
        <v>23</v>
      </c>
      <c r="Q9" s="21">
        <f>K9*L9</f>
        <v>750</v>
      </c>
      <c r="R9" s="21">
        <f>M9*L9</f>
        <v>2600</v>
      </c>
      <c r="S9" s="21">
        <f>F9*L9</f>
        <v>350</v>
      </c>
    </row>
    <row r="17" spans="2:10" ht="23.4" thickBot="1" x14ac:dyDescent="0.3">
      <c r="B17" s="22" t="s">
        <v>24</v>
      </c>
      <c r="H17" s="1"/>
      <c r="I17" s="1"/>
    </row>
    <row r="18" spans="2:10" ht="82.8" x14ac:dyDescent="0.25">
      <c r="B18" s="23" t="s">
        <v>25</v>
      </c>
      <c r="C18" s="24" t="s">
        <v>26</v>
      </c>
      <c r="D18" s="24" t="s">
        <v>27</v>
      </c>
      <c r="E18" s="24" t="s">
        <v>28</v>
      </c>
      <c r="F18" s="24" t="s">
        <v>21</v>
      </c>
      <c r="G18" s="24" t="s">
        <v>29</v>
      </c>
      <c r="H18" s="25" t="s">
        <v>30</v>
      </c>
      <c r="I18" s="26" t="s">
        <v>31</v>
      </c>
      <c r="J18" s="27" t="s">
        <v>32</v>
      </c>
    </row>
    <row r="19" spans="2:10" x14ac:dyDescent="0.25">
      <c r="B19" s="28" t="s">
        <v>40</v>
      </c>
      <c r="C19" s="29"/>
      <c r="D19" s="30">
        <f>J9</f>
        <v>47494</v>
      </c>
      <c r="E19" s="31">
        <f>J4</f>
        <v>15</v>
      </c>
      <c r="F19" s="29">
        <f>J3</f>
        <v>22</v>
      </c>
      <c r="G19" s="32">
        <f>IF(($M$9-F19-E19)&gt;0,($M$9-F19-E19),0)</f>
        <v>15</v>
      </c>
      <c r="H19" s="33">
        <f>J9+$G$9</f>
        <v>47539</v>
      </c>
      <c r="I19" s="31">
        <f>E19+F19</f>
        <v>37</v>
      </c>
      <c r="J19" s="34">
        <f>E19</f>
        <v>15</v>
      </c>
    </row>
    <row r="20" spans="2:10" x14ac:dyDescent="0.25">
      <c r="B20" s="35" t="s">
        <v>33</v>
      </c>
      <c r="C20" s="36">
        <f>D21-D19</f>
        <v>0</v>
      </c>
      <c r="D20" s="37"/>
      <c r="E20" s="38"/>
      <c r="F20" s="39"/>
      <c r="G20" s="38"/>
      <c r="H20" s="40"/>
      <c r="I20" s="38">
        <f>I19</f>
        <v>37</v>
      </c>
      <c r="J20" s="41">
        <f>J19-C20</f>
        <v>15</v>
      </c>
    </row>
    <row r="21" spans="2:10" x14ac:dyDescent="0.25">
      <c r="B21" s="42" t="s">
        <v>34</v>
      </c>
      <c r="C21" s="43"/>
      <c r="D21" s="44">
        <f>J2+E9</f>
        <v>47494</v>
      </c>
      <c r="E21" s="45">
        <f>J20</f>
        <v>15</v>
      </c>
      <c r="F21" s="45">
        <f>I20</f>
        <v>37</v>
      </c>
      <c r="G21" s="46">
        <v>10</v>
      </c>
      <c r="H21" s="47"/>
      <c r="I21" s="45">
        <f>F21-G21</f>
        <v>27</v>
      </c>
      <c r="J21" s="48">
        <f>E21+G21</f>
        <v>25</v>
      </c>
    </row>
    <row r="22" spans="2:10" x14ac:dyDescent="0.25">
      <c r="B22" s="35" t="s">
        <v>33</v>
      </c>
      <c r="C22" s="49">
        <f>D23-D21+2</f>
        <v>12</v>
      </c>
      <c r="D22" s="50"/>
      <c r="E22" s="38"/>
      <c r="F22" s="38"/>
      <c r="G22" s="51"/>
      <c r="H22" s="52"/>
      <c r="I22" s="38">
        <f>I21</f>
        <v>27</v>
      </c>
      <c r="J22" s="41">
        <f>J21-C22</f>
        <v>13</v>
      </c>
    </row>
    <row r="23" spans="2:10" x14ac:dyDescent="0.25">
      <c r="B23" s="28" t="s">
        <v>41</v>
      </c>
      <c r="C23" s="53"/>
      <c r="D23" s="54">
        <f>D19+E9</f>
        <v>47504</v>
      </c>
      <c r="E23" s="32">
        <f>J22</f>
        <v>13</v>
      </c>
      <c r="F23" s="32">
        <f>I22</f>
        <v>27</v>
      </c>
      <c r="G23" s="32">
        <f>IF(($M$9-F23-E23)&gt;0,($M$9-F23-E23),0)</f>
        <v>12</v>
      </c>
      <c r="H23" s="55">
        <f>D23+$G$9</f>
        <v>47549</v>
      </c>
      <c r="I23" s="31">
        <f>G23+F23</f>
        <v>39</v>
      </c>
      <c r="J23" s="34">
        <f>E23</f>
        <v>13</v>
      </c>
    </row>
    <row r="24" spans="2:10" x14ac:dyDescent="0.25">
      <c r="B24" s="35" t="s">
        <v>33</v>
      </c>
      <c r="C24" s="39">
        <f>D25-D23</f>
        <v>0</v>
      </c>
      <c r="D24" s="50"/>
      <c r="E24" s="38"/>
      <c r="F24" s="38"/>
      <c r="G24" s="38"/>
      <c r="H24" s="40"/>
      <c r="I24" s="38">
        <f>I23</f>
        <v>39</v>
      </c>
      <c r="J24" s="41">
        <f>J23-C24</f>
        <v>13</v>
      </c>
    </row>
    <row r="25" spans="2:10" x14ac:dyDescent="0.25">
      <c r="B25" s="42" t="s">
        <v>39</v>
      </c>
      <c r="C25" s="43"/>
      <c r="D25" s="44">
        <f>D21+$E$9</f>
        <v>47504</v>
      </c>
      <c r="E25" s="45">
        <f>J24</f>
        <v>13</v>
      </c>
      <c r="F25" s="45">
        <f>I24</f>
        <v>39</v>
      </c>
      <c r="G25" s="46">
        <v>13</v>
      </c>
      <c r="H25" s="47"/>
      <c r="I25" s="45">
        <f>F25-G25</f>
        <v>26</v>
      </c>
      <c r="J25" s="48">
        <f>E25+G25</f>
        <v>26</v>
      </c>
    </row>
    <row r="26" spans="2:10" x14ac:dyDescent="0.25">
      <c r="B26" s="35" t="s">
        <v>33</v>
      </c>
      <c r="C26" s="49">
        <v>18</v>
      </c>
      <c r="D26" s="50"/>
      <c r="E26" s="38"/>
      <c r="F26" s="38"/>
      <c r="G26" s="51"/>
      <c r="H26" s="52"/>
      <c r="I26" s="38">
        <f>I25</f>
        <v>26</v>
      </c>
      <c r="J26" s="41">
        <f>J25-C26</f>
        <v>8</v>
      </c>
    </row>
    <row r="27" spans="2:10" x14ac:dyDescent="0.25">
      <c r="B27" s="28" t="s">
        <v>42</v>
      </c>
      <c r="C27" s="53"/>
      <c r="D27" s="54">
        <f>D23+E9</f>
        <v>47514</v>
      </c>
      <c r="E27" s="32">
        <f>J26</f>
        <v>8</v>
      </c>
      <c r="F27" s="32">
        <f>I26</f>
        <v>26</v>
      </c>
      <c r="G27" s="32">
        <f>IF(($M$9-F27-E27)&gt;0,($M$9-F27-E27),0)</f>
        <v>18</v>
      </c>
      <c r="H27" s="55">
        <f>D27+$G$9</f>
        <v>47559</v>
      </c>
      <c r="I27" s="31">
        <f>G27+F27</f>
        <v>44</v>
      </c>
      <c r="J27" s="56">
        <f>E27</f>
        <v>8</v>
      </c>
    </row>
    <row r="28" spans="2:10" x14ac:dyDescent="0.25">
      <c r="B28" s="35" t="s">
        <v>33</v>
      </c>
      <c r="C28" s="39">
        <f>D29-D27</f>
        <v>0</v>
      </c>
      <c r="D28" s="50"/>
      <c r="E28" s="39"/>
      <c r="F28" s="39"/>
      <c r="G28" s="39"/>
      <c r="H28" s="52"/>
      <c r="I28" s="38">
        <f>I27</f>
        <v>44</v>
      </c>
      <c r="J28" s="41">
        <f>J27-C28</f>
        <v>8</v>
      </c>
    </row>
    <row r="29" spans="2:10" x14ac:dyDescent="0.25">
      <c r="B29" s="42" t="s">
        <v>38</v>
      </c>
      <c r="C29" s="43"/>
      <c r="D29" s="44">
        <f>D25+$E$9</f>
        <v>47514</v>
      </c>
      <c r="E29" s="45">
        <f>J28</f>
        <v>8</v>
      </c>
      <c r="F29" s="45">
        <f>I28</f>
        <v>44</v>
      </c>
      <c r="G29" s="46">
        <v>12</v>
      </c>
      <c r="H29" s="47"/>
      <c r="I29" s="45">
        <f>F29-G29</f>
        <v>32</v>
      </c>
      <c r="J29" s="48">
        <f>E29+G29</f>
        <v>20</v>
      </c>
    </row>
    <row r="30" spans="2:10" x14ac:dyDescent="0.25">
      <c r="B30" s="35" t="s">
        <v>33</v>
      </c>
      <c r="C30" s="49">
        <f>D31-D29+3</f>
        <v>13</v>
      </c>
      <c r="D30" s="50"/>
      <c r="E30" s="38"/>
      <c r="F30" s="38"/>
      <c r="G30" s="39"/>
      <c r="H30" s="52"/>
      <c r="I30" s="38">
        <f>I29</f>
        <v>32</v>
      </c>
      <c r="J30" s="41">
        <f>J29-C30</f>
        <v>7</v>
      </c>
    </row>
    <row r="31" spans="2:10" x14ac:dyDescent="0.25">
      <c r="B31" s="28" t="s">
        <v>43</v>
      </c>
      <c r="C31" s="53"/>
      <c r="D31" s="54">
        <f>D27+10</f>
        <v>47524</v>
      </c>
      <c r="E31" s="32">
        <f>J30</f>
        <v>7</v>
      </c>
      <c r="F31" s="32">
        <f>I30</f>
        <v>32</v>
      </c>
      <c r="G31" s="32">
        <f>IF(($M$9-F31-E31)&gt;0,($M$9-F31-E31),0)</f>
        <v>13</v>
      </c>
      <c r="H31" s="55">
        <f>D31+$G$9</f>
        <v>47569</v>
      </c>
      <c r="I31" s="31">
        <f>G31+F31</f>
        <v>45</v>
      </c>
      <c r="J31" s="56">
        <f>E31</f>
        <v>7</v>
      </c>
    </row>
    <row r="32" spans="2:10" x14ac:dyDescent="0.25">
      <c r="B32" s="35" t="s">
        <v>33</v>
      </c>
      <c r="C32" s="39">
        <f>D33-D31</f>
        <v>0</v>
      </c>
      <c r="D32" s="39"/>
      <c r="E32" s="39"/>
      <c r="F32" s="39"/>
      <c r="G32" s="39"/>
      <c r="H32" s="52"/>
      <c r="I32" s="38">
        <f>I31</f>
        <v>45</v>
      </c>
      <c r="J32" s="41">
        <f>J31-C32</f>
        <v>7</v>
      </c>
    </row>
    <row r="33" spans="2:10" x14ac:dyDescent="0.25">
      <c r="B33" s="42" t="s">
        <v>37</v>
      </c>
      <c r="C33" s="43"/>
      <c r="D33" s="44">
        <f>D29+$E$9</f>
        <v>47524</v>
      </c>
      <c r="E33" s="45">
        <f>J32</f>
        <v>7</v>
      </c>
      <c r="F33" s="45">
        <f>I32</f>
        <v>45</v>
      </c>
      <c r="G33" s="46">
        <v>15</v>
      </c>
      <c r="H33" s="47"/>
      <c r="I33" s="45">
        <f>F33-G33</f>
        <v>30</v>
      </c>
      <c r="J33" s="48">
        <f>E33+G33</f>
        <v>22</v>
      </c>
    </row>
    <row r="34" spans="2:10" x14ac:dyDescent="0.25">
      <c r="B34" s="35" t="s">
        <v>33</v>
      </c>
      <c r="C34">
        <f>D35-D33</f>
        <v>10</v>
      </c>
      <c r="H34" s="57"/>
      <c r="I34" s="58">
        <f>I33</f>
        <v>30</v>
      </c>
      <c r="J34" s="59">
        <f>J33-C34</f>
        <v>12</v>
      </c>
    </row>
    <row r="35" spans="2:10" x14ac:dyDescent="0.25">
      <c r="B35" s="28" t="s">
        <v>44</v>
      </c>
      <c r="C35" s="53"/>
      <c r="D35" s="54">
        <f>D31+E9</f>
        <v>47534</v>
      </c>
      <c r="E35" s="32">
        <f>J34</f>
        <v>12</v>
      </c>
      <c r="F35" s="32">
        <f>I34</f>
        <v>30</v>
      </c>
      <c r="G35" s="32">
        <f>IF(($M$9-F35-E35)&gt;0,($M$9-F35-E35),0)</f>
        <v>10</v>
      </c>
      <c r="H35" s="55">
        <f>D35+$G$9</f>
        <v>47579</v>
      </c>
      <c r="I35" s="31">
        <f>G35+F35</f>
        <v>40</v>
      </c>
      <c r="J35" s="56">
        <f>J32</f>
        <v>7</v>
      </c>
    </row>
    <row r="36" spans="2:10" x14ac:dyDescent="0.25">
      <c r="B36" s="35" t="s">
        <v>33</v>
      </c>
      <c r="C36" s="49">
        <f>D37-D35</f>
        <v>5</v>
      </c>
      <c r="D36" s="50"/>
      <c r="E36" s="38"/>
      <c r="F36" s="38"/>
      <c r="G36" s="38"/>
      <c r="H36" s="40"/>
      <c r="I36" s="38">
        <f>I35</f>
        <v>40</v>
      </c>
      <c r="J36" s="41">
        <f>J35-C36</f>
        <v>2</v>
      </c>
    </row>
    <row r="37" spans="2:10" x14ac:dyDescent="0.25">
      <c r="B37" s="42" t="s">
        <v>36</v>
      </c>
      <c r="C37" s="43"/>
      <c r="D37" s="44">
        <f>H19</f>
        <v>47539</v>
      </c>
      <c r="E37" s="45">
        <f>J36</f>
        <v>2</v>
      </c>
      <c r="F37" s="45">
        <f>I36</f>
        <v>40</v>
      </c>
      <c r="G37" s="45">
        <f>G19</f>
        <v>15</v>
      </c>
      <c r="H37" s="47"/>
      <c r="I37" s="45">
        <f>F37-G37</f>
        <v>25</v>
      </c>
      <c r="J37" s="48">
        <f>E37+G37</f>
        <v>17</v>
      </c>
    </row>
    <row r="38" spans="2:10" x14ac:dyDescent="0.25">
      <c r="B38" s="35" t="s">
        <v>33</v>
      </c>
      <c r="C38" s="39">
        <f>D39-D37</f>
        <v>5</v>
      </c>
      <c r="D38" s="50"/>
      <c r="E38" s="38"/>
      <c r="F38" s="38"/>
      <c r="G38" s="38"/>
      <c r="H38" s="52"/>
      <c r="I38" s="38">
        <f>I37</f>
        <v>25</v>
      </c>
      <c r="J38" s="41">
        <f>J37-C38</f>
        <v>12</v>
      </c>
    </row>
    <row r="39" spans="2:10" x14ac:dyDescent="0.25">
      <c r="B39" s="28" t="s">
        <v>45</v>
      </c>
      <c r="C39" s="53"/>
      <c r="D39" s="54">
        <f>D35+E9</f>
        <v>47544</v>
      </c>
      <c r="E39" s="32">
        <f>J38</f>
        <v>12</v>
      </c>
      <c r="F39" s="32">
        <f>I38</f>
        <v>25</v>
      </c>
      <c r="G39" s="32">
        <f>IF(($M$9-F39-E39)&gt;0,($M$9-F39-E39),0)</f>
        <v>15</v>
      </c>
      <c r="H39" s="55">
        <f>D39+$G$9</f>
        <v>47589</v>
      </c>
      <c r="I39" s="31">
        <f>G39+F39</f>
        <v>40</v>
      </c>
      <c r="J39" s="56">
        <f>J38</f>
        <v>12</v>
      </c>
    </row>
    <row r="40" spans="2:10" x14ac:dyDescent="0.25">
      <c r="B40" s="35" t="s">
        <v>33</v>
      </c>
      <c r="C40" s="39">
        <f>D41-D39+6</f>
        <v>11</v>
      </c>
      <c r="D40" s="39"/>
      <c r="E40" s="39"/>
      <c r="F40" s="39"/>
      <c r="G40" s="39"/>
      <c r="H40" s="52"/>
      <c r="I40" s="38">
        <f>I39</f>
        <v>40</v>
      </c>
      <c r="J40" s="41">
        <f>J39+C40</f>
        <v>23</v>
      </c>
    </row>
    <row r="41" spans="2:10" ht="14.4" thickBot="1" x14ac:dyDescent="0.3">
      <c r="B41" s="60" t="s">
        <v>35</v>
      </c>
      <c r="C41" s="61"/>
      <c r="D41" s="62">
        <f>H23</f>
        <v>47549</v>
      </c>
      <c r="E41" s="63">
        <f>J40</f>
        <v>23</v>
      </c>
      <c r="F41" s="63">
        <f>I40</f>
        <v>40</v>
      </c>
      <c r="G41" s="63">
        <f>IF(($N$9-F41-E41)&gt;0,($N$9-F41-E41),0)</f>
        <v>0</v>
      </c>
      <c r="H41" s="64"/>
      <c r="I41" s="63">
        <f>F41-G41</f>
        <v>40</v>
      </c>
      <c r="J41" s="65">
        <f>E41+G41</f>
        <v>23</v>
      </c>
    </row>
  </sheetData>
  <mergeCells count="4">
    <mergeCell ref="B1:S1"/>
    <mergeCell ref="B6:G7"/>
    <mergeCell ref="J6:M7"/>
    <mergeCell ref="P6:S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example</vt:lpstr>
      <vt:lpstr>Constant time between 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</dc:creator>
  <cp:lastModifiedBy>gal</cp:lastModifiedBy>
  <dcterms:created xsi:type="dcterms:W3CDTF">2022-06-18T09:41:29Z</dcterms:created>
  <dcterms:modified xsi:type="dcterms:W3CDTF">2022-06-18T10:35:49Z</dcterms:modified>
</cp:coreProperties>
</file>